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puts" sheetId="1" r:id="rId1"/>
    <sheet name="Channels" sheetId="2" r:id="rId2"/>
    <sheet name="Calendar" sheetId="3" r:id="rId3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 applyNumberFormat="1"/>
    <xf numFmtId="4" fontId="0" fillId="0" borderId="0" xfId="0" applyNumberFormat="1"/>
    <xf numFmtId="1" fontId="0" fillId="0" borderId="0" xfId="0" applyNumberFormat="1"/>
    <xf numFmtId="164" fontId="0" fillId="0" borderId="0" xfId="0" applyNumberFormat="1"/>
    <xf numFmtId="0" fontId="1" fillId="0" borderId="0" xfId="0" applyNumberFormat="1"/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2" customWidth="1"/>
    <col min="2" max="2" width="23" customWidth="1"/>
  </cols>
  <sheetData>
    <row r="1">
      <c r="A1" t="inlineStr" s="4">
        <is>
          <t xml:space="preserve">Input</t>
        </is>
      </c>
      <c r="B1" t="inlineStr" s="4">
        <is>
          <t xml:space="preserve">Value</t>
        </is>
      </c>
    </row>
    <row r="2">
      <c r="A2" t="inlineStr" s="0">
        <is>
          <t xml:space="preserve">Budget, RUB</t>
        </is>
      </c>
      <c r="B2" s="1">
        <v>30000</v>
      </c>
    </row>
    <row r="3">
      <c r="A3" t="inlineStr" s="0">
        <is>
          <t xml:space="preserve">First day</t>
        </is>
      </c>
      <c r="B3" s="3">
        <v>46330</v>
      </c>
    </row>
    <row r="4">
      <c r="A4" t="inlineStr" s="0">
        <is>
          <t xml:space="preserve">Last day</t>
        </is>
      </c>
      <c r="B4" s="3">
        <v>46336</v>
      </c>
    </row>
    <row r="5">
      <c r="A5" t="inlineStr" s="0">
        <is>
          <t xml:space="preserve">Days</t>
        </is>
      </c>
      <c r="B5" s="2">
        <f>B4-B3+1</f>
        <v>7</v>
      </c>
    </row>
    <row r="6">
      <c r="A6" t="inlineStr" s="0">
        <is>
          <t xml:space="preserve">Scenario CPA, RUB</t>
        </is>
      </c>
      <c r="B6" s="1">
        <v>500</v>
      </c>
    </row>
    <row r="7">
      <c r="A7" t="inlineStr" s="0">
        <is>
          <t xml:space="preserve">Shares must total 100%; this is a scenario, not a forecast.</t>
        </is>
      </c>
    </row>
    <row r="8">
      <c r="A8" t="inlineStr" s="0">
        <is>
          <t xml:space="preserve">Re-export when changing duration or number of channels.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2" customWidth="1"/>
    <col min="2" max="4" width="23" customWidth="1"/>
  </cols>
  <sheetData>
    <row r="1">
      <c r="A1" t="inlineStr" s="4">
        <is>
          <t xml:space="preserve">Channel</t>
        </is>
      </c>
      <c r="B1" t="inlineStr" s="4">
        <is>
          <t xml:space="preserve">Share, %</t>
        </is>
      </c>
      <c r="C1" t="inlineStr" s="4">
        <is>
          <t xml:space="preserve">Budget, RUB</t>
        </is>
      </c>
      <c r="D1" t="inlineStr" s="4">
        <is>
          <t xml:space="preserve">Purchases at CPA</t>
        </is>
      </c>
    </row>
    <row r="2">
      <c r="A2" t="inlineStr" s="0">
        <is>
          <t xml:space="preserve">Search</t>
        </is>
      </c>
      <c r="B2" s="1">
        <v>50</v>
      </c>
      <c r="C2" s="1">
        <f>QUOTIENT(ROUND(Inputs!B2*100,0)*B2,100)/100</f>
        <v>15000</v>
      </c>
      <c r="D2" s="2">
        <f>IF(Inputs!B6&gt;0,QUOTIENT(ROUND(C2*100,0),ROUND(Inputs!B6*100,0)),"")</f>
        <v>30</v>
      </c>
    </row>
    <row r="3">
      <c r="A3" t="inlineStr" s="0">
        <is>
          <t xml:space="preserve">Telegram</t>
        </is>
      </c>
      <c r="B3" s="1">
        <v>30</v>
      </c>
      <c r="C3" s="1">
        <f>QUOTIENT(ROUND(Inputs!B2*100,0)*B3,100)/100</f>
        <v>9000</v>
      </c>
      <c r="D3" s="2">
        <f>IF(Inputs!B6&gt;0,QUOTIENT(ROUND(C3*100,0),ROUND(Inputs!B6*100,0)),"")</f>
        <v>18</v>
      </c>
    </row>
    <row r="4">
      <c r="A4" t="inlineStr" s="0">
        <is>
          <t xml:space="preserve">Other channels</t>
        </is>
      </c>
      <c r="B4" s="1">
        <v>20</v>
      </c>
      <c r="C4" s="1">
        <f>(ROUND(Inputs!B2*100,0)-ROUND(SUM(C2:C3)*100,0))/100</f>
        <v>6000</v>
      </c>
      <c r="D4" s="2">
        <f>IF(Inputs!B6&gt;0,QUOTIENT(ROUND(C4*100,0),ROUND(Inputs!B6*100,0)),"")</f>
        <v>12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2" customWidth="1"/>
    <col min="2" max="3" width="23" customWidth="1"/>
  </cols>
  <sheetData>
    <row r="1">
      <c r="A1" t="inlineStr" s="4">
        <is>
          <t xml:space="preserve">Date</t>
        </is>
      </c>
      <c r="B1" t="inlineStr" s="4">
        <is>
          <t xml:space="preserve">Channel</t>
        </is>
      </c>
      <c r="C1" t="inlineStr" s="4">
        <is>
          <t xml:space="preserve">Daily budget, RUB</t>
        </is>
      </c>
    </row>
    <row r="2">
      <c r="A2" s="3">
        <f>Inputs!B3+0</f>
        <v>46330</v>
      </c>
      <c r="B2" t="str" s="0">
        <f>Channels!A2</f>
        <v>Search</v>
      </c>
      <c r="C2" s="1">
        <f>(QUOTIENT(ROUND(Channels!C2*100,0),Inputs!B5)+IF(0&lt;MOD(ROUND(Channels!C2*100,0),Inputs!B5),1,0))/100</f>
        <v>2142.86</v>
      </c>
    </row>
    <row r="3">
      <c r="A3" s="3">
        <f>Inputs!B3+1</f>
        <v>46331</v>
      </c>
      <c r="B3" t="str" s="0">
        <f>Channels!A2</f>
        <v>Search</v>
      </c>
      <c r="C3" s="1">
        <f>(QUOTIENT(ROUND(Channels!C2*100,0),Inputs!B5)+IF(1&lt;MOD(ROUND(Channels!C2*100,0),Inputs!B5),1,0))/100</f>
        <v>2142.86</v>
      </c>
    </row>
    <row r="4">
      <c r="A4" s="3">
        <f>Inputs!B3+2</f>
        <v>46332</v>
      </c>
      <c r="B4" t="str" s="0">
        <f>Channels!A2</f>
        <v>Search</v>
      </c>
      <c r="C4" s="1">
        <f>(QUOTIENT(ROUND(Channels!C2*100,0),Inputs!B5)+IF(2&lt;MOD(ROUND(Channels!C2*100,0),Inputs!B5),1,0))/100</f>
        <v>2142.86</v>
      </c>
    </row>
    <row r="5">
      <c r="A5" s="3">
        <f>Inputs!B3+3</f>
        <v>46333</v>
      </c>
      <c r="B5" t="str" s="0">
        <f>Channels!A2</f>
        <v>Search</v>
      </c>
      <c r="C5" s="1">
        <f>(QUOTIENT(ROUND(Channels!C2*100,0),Inputs!B5)+IF(3&lt;MOD(ROUND(Channels!C2*100,0),Inputs!B5),1,0))/100</f>
        <v>2142.86</v>
      </c>
    </row>
    <row r="6">
      <c r="A6" s="3">
        <f>Inputs!B3+4</f>
        <v>46334</v>
      </c>
      <c r="B6" t="str" s="0">
        <f>Channels!A2</f>
        <v>Search</v>
      </c>
      <c r="C6" s="1">
        <f>(QUOTIENT(ROUND(Channels!C2*100,0),Inputs!B5)+IF(4&lt;MOD(ROUND(Channels!C2*100,0),Inputs!B5),1,0))/100</f>
        <v>2142.86</v>
      </c>
    </row>
    <row r="7">
      <c r="A7" s="3">
        <f>Inputs!B3+5</f>
        <v>46335</v>
      </c>
      <c r="B7" t="str" s="0">
        <f>Channels!A2</f>
        <v>Search</v>
      </c>
      <c r="C7" s="1">
        <f>(QUOTIENT(ROUND(Channels!C2*100,0),Inputs!B5)+IF(5&lt;MOD(ROUND(Channels!C2*100,0),Inputs!B5),1,0))/100</f>
        <v>2142.85</v>
      </c>
    </row>
    <row r="8">
      <c r="A8" s="3">
        <f>Inputs!B3+6</f>
        <v>46336</v>
      </c>
      <c r="B8" t="str" s="0">
        <f>Channels!A2</f>
        <v>Search</v>
      </c>
      <c r="C8" s="1">
        <f>(QUOTIENT(ROUND(Channels!C2*100,0),Inputs!B5)+IF(6&lt;MOD(ROUND(Channels!C2*100,0),Inputs!B5),1,0))/100</f>
        <v>2142.85</v>
      </c>
    </row>
    <row r="9">
      <c r="A9" s="3">
        <f>Inputs!B3+0</f>
        <v>46330</v>
      </c>
      <c r="B9" t="str" s="0">
        <f>Channels!A3</f>
        <v>Telegram</v>
      </c>
      <c r="C9" s="1">
        <f>(QUOTIENT(ROUND(Channels!C3*100,0),Inputs!B5)+IF(0&lt;MOD(ROUND(Channels!C3*100,0),Inputs!B5),1,0))/100</f>
        <v>1285.72</v>
      </c>
    </row>
    <row r="10">
      <c r="A10" s="3">
        <f>Inputs!B3+1</f>
        <v>46331</v>
      </c>
      <c r="B10" t="str" s="0">
        <f>Channels!A3</f>
        <v>Telegram</v>
      </c>
      <c r="C10" s="1">
        <f>(QUOTIENT(ROUND(Channels!C3*100,0),Inputs!B5)+IF(1&lt;MOD(ROUND(Channels!C3*100,0),Inputs!B5),1,0))/100</f>
        <v>1285.72</v>
      </c>
    </row>
    <row r="11">
      <c r="A11" s="3">
        <f>Inputs!B3+2</f>
        <v>46332</v>
      </c>
      <c r="B11" t="str" s="0">
        <f>Channels!A3</f>
        <v>Telegram</v>
      </c>
      <c r="C11" s="1">
        <f>(QUOTIENT(ROUND(Channels!C3*100,0),Inputs!B5)+IF(2&lt;MOD(ROUND(Channels!C3*100,0),Inputs!B5),1,0))/100</f>
        <v>1285.72</v>
      </c>
    </row>
    <row r="12">
      <c r="A12" s="3">
        <f>Inputs!B3+3</f>
        <v>46333</v>
      </c>
      <c r="B12" t="str" s="0">
        <f>Channels!A3</f>
        <v>Telegram</v>
      </c>
      <c r="C12" s="1">
        <f>(QUOTIENT(ROUND(Channels!C3*100,0),Inputs!B5)+IF(3&lt;MOD(ROUND(Channels!C3*100,0),Inputs!B5),1,0))/100</f>
        <v>1285.71</v>
      </c>
    </row>
    <row r="13">
      <c r="A13" s="3">
        <f>Inputs!B3+4</f>
        <v>46334</v>
      </c>
      <c r="B13" t="str" s="0">
        <f>Channels!A3</f>
        <v>Telegram</v>
      </c>
      <c r="C13" s="1">
        <f>(QUOTIENT(ROUND(Channels!C3*100,0),Inputs!B5)+IF(4&lt;MOD(ROUND(Channels!C3*100,0),Inputs!B5),1,0))/100</f>
        <v>1285.71</v>
      </c>
    </row>
    <row r="14">
      <c r="A14" s="3">
        <f>Inputs!B3+5</f>
        <v>46335</v>
      </c>
      <c r="B14" t="str" s="0">
        <f>Channels!A3</f>
        <v>Telegram</v>
      </c>
      <c r="C14" s="1">
        <f>(QUOTIENT(ROUND(Channels!C3*100,0),Inputs!B5)+IF(5&lt;MOD(ROUND(Channels!C3*100,0),Inputs!B5),1,0))/100</f>
        <v>1285.71</v>
      </c>
    </row>
    <row r="15">
      <c r="A15" s="3">
        <f>Inputs!B3+6</f>
        <v>46336</v>
      </c>
      <c r="B15" t="str" s="0">
        <f>Channels!A3</f>
        <v>Telegram</v>
      </c>
      <c r="C15" s="1">
        <f>(QUOTIENT(ROUND(Channels!C3*100,0),Inputs!B5)+IF(6&lt;MOD(ROUND(Channels!C3*100,0),Inputs!B5),1,0))/100</f>
        <v>1285.71</v>
      </c>
    </row>
    <row r="16">
      <c r="A16" s="3">
        <f>Inputs!B3+0</f>
        <v>46330</v>
      </c>
      <c r="B16" t="str" s="0">
        <f>Channels!A4</f>
        <v>Other channels</v>
      </c>
      <c r="C16" s="1">
        <f>(QUOTIENT(ROUND(Channels!C4*100,0),Inputs!B5)+IF(0&lt;MOD(ROUND(Channels!C4*100,0),Inputs!B5),1,0))/100</f>
        <v>857.15</v>
      </c>
    </row>
    <row r="17">
      <c r="A17" s="3">
        <f>Inputs!B3+1</f>
        <v>46331</v>
      </c>
      <c r="B17" t="str" s="0">
        <f>Channels!A4</f>
        <v>Other channels</v>
      </c>
      <c r="C17" s="1">
        <f>(QUOTIENT(ROUND(Channels!C4*100,0),Inputs!B5)+IF(1&lt;MOD(ROUND(Channels!C4*100,0),Inputs!B5),1,0))/100</f>
        <v>857.15</v>
      </c>
    </row>
    <row r="18">
      <c r="A18" s="3">
        <f>Inputs!B3+2</f>
        <v>46332</v>
      </c>
      <c r="B18" t="str" s="0">
        <f>Channels!A4</f>
        <v>Other channels</v>
      </c>
      <c r="C18" s="1">
        <f>(QUOTIENT(ROUND(Channels!C4*100,0),Inputs!B5)+IF(2&lt;MOD(ROUND(Channels!C4*100,0),Inputs!B5),1,0))/100</f>
        <v>857.14</v>
      </c>
    </row>
    <row r="19">
      <c r="A19" s="3">
        <f>Inputs!B3+3</f>
        <v>46333</v>
      </c>
      <c r="B19" t="str" s="0">
        <f>Channels!A4</f>
        <v>Other channels</v>
      </c>
      <c r="C19" s="1">
        <f>(QUOTIENT(ROUND(Channels!C4*100,0),Inputs!B5)+IF(3&lt;MOD(ROUND(Channels!C4*100,0),Inputs!B5),1,0))/100</f>
        <v>857.14</v>
      </c>
    </row>
    <row r="20">
      <c r="A20" s="3">
        <f>Inputs!B3+4</f>
        <v>46334</v>
      </c>
      <c r="B20" t="str" s="0">
        <f>Channels!A4</f>
        <v>Other channels</v>
      </c>
      <c r="C20" s="1">
        <f>(QUOTIENT(ROUND(Channels!C4*100,0),Inputs!B5)+IF(4&lt;MOD(ROUND(Channels!C4*100,0),Inputs!B5),1,0))/100</f>
        <v>857.14</v>
      </c>
    </row>
    <row r="21">
      <c r="A21" s="3">
        <f>Inputs!B3+5</f>
        <v>46335</v>
      </c>
      <c r="B21" t="str" s="0">
        <f>Channels!A4</f>
        <v>Other channels</v>
      </c>
      <c r="C21" s="1">
        <f>(QUOTIENT(ROUND(Channels!C4*100,0),Inputs!B5)+IF(5&lt;MOD(ROUND(Channels!C4*100,0),Inputs!B5),1,0))/100</f>
        <v>857.14</v>
      </c>
    </row>
    <row r="22">
      <c r="A22" s="3">
        <f>Inputs!B3+6</f>
        <v>46336</v>
      </c>
      <c r="B22" t="str" s="0">
        <f>Channels!A4</f>
        <v>Other channels</v>
      </c>
      <c r="C22" s="1">
        <f>(QUOTIENT(ROUND(Channels!C4*100,0),Inputs!B5)+IF(6&lt;MOD(ROUND(Channels!C4*100,0),Inputs!B5),1,0))/100</f>
        <v>857.14</v>
      </c>
    </row>
  </sheetData>
</worksheet>
</file>